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75" yWindow="65431" windowWidth="12750" windowHeight="13665" tabRatio="601" activeTab="1"/>
  </bookViews>
  <sheets>
    <sheet name="Romanova 2015 kvalifikacija " sheetId="1" r:id="rId1"/>
    <sheet name="Romanova 2015 final" sheetId="2" r:id="rId2"/>
  </sheets>
  <definedNames>
    <definedName name="_xlnm.Print_Area" localSheetId="0">'Romanova 2015 kvalifikacija '!$A$1:$AV$27</definedName>
  </definedNames>
  <calcPr fullCalcOnLoad="1"/>
</workbook>
</file>

<file path=xl/sharedStrings.xml><?xml version="1.0" encoding="utf-8"?>
<sst xmlns="http://schemas.openxmlformats.org/spreadsheetml/2006/main" count="136" uniqueCount="77">
  <si>
    <t>Vārds, uzvārds</t>
  </si>
  <si>
    <t>Starta numurs</t>
  </si>
  <si>
    <t>Kontrollaika pārsniegšana</t>
  </si>
  <si>
    <t>Neaizskrūvēta karabīne</t>
  </si>
  <si>
    <t>Kopā soda punkti</t>
  </si>
  <si>
    <t>Laiks</t>
  </si>
  <si>
    <t>Vieta</t>
  </si>
  <si>
    <t>Piezīmes</t>
  </si>
  <si>
    <t>.</t>
  </si>
  <si>
    <t>Rīga, Traverss ©</t>
  </si>
  <si>
    <t>Traverss</t>
  </si>
  <si>
    <t>Klubs</t>
  </si>
  <si>
    <t>Taktikas pārkāpums</t>
  </si>
  <si>
    <t>Laika sods</t>
  </si>
  <si>
    <t>Augšējās drošināšanas zaudēšana</t>
  </si>
  <si>
    <t>Atbalsta izmantošana ārpus ierobežojuma</t>
  </si>
  <si>
    <t>Iziešana aiz ierobežojuma</t>
  </si>
  <si>
    <t>Tiesnešu drošināšanas izmantošana</t>
  </si>
  <si>
    <t xml:space="preserve">Drošināšanas pārtraukšana  </t>
  </si>
  <si>
    <t xml:space="preserve">Nepareiza nolaišanās pa virvi </t>
  </si>
  <si>
    <t xml:space="preserve">Drošināšanas ekipējuma pazaudēšana </t>
  </si>
  <si>
    <t>Noteikts laiks</t>
  </si>
  <si>
    <t>Remoss</t>
  </si>
  <si>
    <t>Kopā</t>
  </si>
  <si>
    <t>Skala</t>
  </si>
  <si>
    <t>Daugmale</t>
  </si>
  <si>
    <t>Augšēja dalībnieka noraušana</t>
  </si>
  <si>
    <t xml:space="preserve">Nepareiza drošinašana </t>
  </si>
  <si>
    <t xml:space="preserve">Bojāts tiesnešu inventārs </t>
  </si>
  <si>
    <t>Nepareizi izpildits tehniskais elements</t>
  </si>
  <si>
    <t xml:space="preserve">KVALIFIKĀCIJAS DISTANCE </t>
  </si>
  <si>
    <t>n</t>
  </si>
  <si>
    <t>Kontrolsvara pazaudēšana</t>
  </si>
  <si>
    <t>Pavadītāja vai regulētāja nepareiza rīcība</t>
  </si>
  <si>
    <t>Cietušais sniedz palīdzību</t>
  </si>
  <si>
    <t>Pilna drošināšanas pazaudēšana</t>
  </si>
  <si>
    <t>nesportiska uzvedība vai tehniskā nesagatavotība</t>
  </si>
  <si>
    <t>Distances nosacījumu neizpildīšana</t>
  </si>
  <si>
    <t>Ķiveres novilkšana vai pazaudēšana</t>
  </si>
  <si>
    <t>1.posma numurs</t>
  </si>
  <si>
    <t>Bonusi</t>
  </si>
  <si>
    <t>Kopa</t>
  </si>
  <si>
    <t xml:space="preserve">Izlaists        2 starpāķi </t>
  </si>
  <si>
    <t>Izlaists starpāķis</t>
  </si>
  <si>
    <t xml:space="preserve">FINĀLA DISTANCE </t>
  </si>
  <si>
    <t>Atteikšana no 1.distances</t>
  </si>
  <si>
    <t>Distanču skaits</t>
  </si>
  <si>
    <t xml:space="preserve">Artūrs Dombrovskis
Eriks Usanovs </t>
  </si>
  <si>
    <t xml:space="preserve">Oskars Vaitkevičs
Nauris Hofmanis </t>
  </si>
  <si>
    <t>Seta numurs</t>
  </si>
  <si>
    <t>6</t>
  </si>
  <si>
    <t>7</t>
  </si>
  <si>
    <t>8</t>
  </si>
  <si>
    <t xml:space="preserve">Romans Kalenda
Nadežda Jakovļeva </t>
  </si>
  <si>
    <t xml:space="preserve"> Kaspars Vilks
Santa Grigorjeva </t>
  </si>
  <si>
    <t xml:space="preserve">Jānis Ķimenieks
Aleksandrs Baranovs </t>
  </si>
  <si>
    <t>RPPĢ</t>
  </si>
  <si>
    <t xml:space="preserve">Kāpnīšu vai kādu citu cilpu izmantošana </t>
  </si>
  <si>
    <t>Udens</t>
  </si>
  <si>
    <t>Traverss/Skala</t>
  </si>
  <si>
    <t xml:space="preserve">Andris Potrebko
Ilze Vaivode </t>
  </si>
  <si>
    <t xml:space="preserve"> Luize Bebrisa-Fedotova
Maris Bekeris </t>
  </si>
  <si>
    <t xml:space="preserve"> Ernests Čunčulis
Gundega Meļķe </t>
  </si>
  <si>
    <t xml:space="preserve">Jurijs Krasanovs
Deniss Ciganovs </t>
  </si>
  <si>
    <t xml:space="preserve"> Oskars Fiļipovs
Sigita Ēke </t>
  </si>
  <si>
    <t xml:space="preserve">Dmitrijs Ogurcovs 
Anastasija Bosiha </t>
  </si>
  <si>
    <t xml:space="preserve">Вадим Потехин
Екатерина Булычёва </t>
  </si>
  <si>
    <t>Aiga Rakēviča
Mārtiņš Kacens</t>
  </si>
  <si>
    <t xml:space="preserve">Arta Matelsone
Ernests Madelāns </t>
  </si>
  <si>
    <t xml:space="preserve">Johan Kütt
Rees Juurmaa </t>
  </si>
  <si>
    <t>Новая волна</t>
  </si>
  <si>
    <t>Firn</t>
  </si>
  <si>
    <t>9</t>
  </si>
  <si>
    <t>Akmens</t>
  </si>
  <si>
    <t>Alīma Romanova Kauss 2015</t>
  </si>
  <si>
    <t>N</t>
  </si>
  <si>
    <t>Piezime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</si>
</sst>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"/>
    <numFmt numFmtId="199" formatCode="0.000000"/>
    <numFmt numFmtId="200" formatCode="0.0"/>
  </numFmts>
  <fonts count="54">
    <font>
      <sz val="10"/>
      <name val="Arial"/>
      <family val="0"/>
    </font>
    <font>
      <sz val="22"/>
      <color indexed="63"/>
      <name val="Arial Black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Century Gothic"/>
      <family val="2"/>
    </font>
    <font>
      <sz val="9"/>
      <name val="Arial"/>
      <family val="2"/>
    </font>
    <font>
      <sz val="20"/>
      <name val="Arial"/>
      <family val="2"/>
    </font>
    <font>
      <sz val="10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16"/>
      <color indexed="63"/>
      <name val="Arial"/>
      <family val="2"/>
    </font>
    <font>
      <b/>
      <u val="single"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63"/>
      <name val="Arial Black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>
        <color indexed="9"/>
      </left>
      <right style="dotted">
        <color indexed="9"/>
      </right>
      <top style="dotted">
        <color indexed="9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dotted">
        <color indexed="9"/>
      </bottom>
    </border>
    <border>
      <left>
        <color indexed="63"/>
      </left>
      <right style="dotted">
        <color indexed="9"/>
      </right>
      <top style="dotted">
        <color indexed="9"/>
      </top>
      <bottom style="dotted">
        <color indexed="9"/>
      </bottom>
    </border>
    <border>
      <left>
        <color indexed="63"/>
      </left>
      <right>
        <color indexed="63"/>
      </right>
      <top style="dotted">
        <color indexed="9"/>
      </top>
      <bottom style="dotted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 wrapText="1"/>
    </xf>
    <xf numFmtId="0" fontId="4" fillId="34" borderId="11" xfId="0" applyNumberFormat="1" applyFont="1" applyFill="1" applyBorder="1" applyAlignment="1">
      <alignment/>
    </xf>
    <xf numFmtId="0" fontId="4" fillId="34" borderId="12" xfId="0" applyNumberFormat="1" applyFont="1" applyFill="1" applyBorder="1" applyAlignment="1">
      <alignment/>
    </xf>
    <xf numFmtId="21" fontId="4" fillId="34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3" fillId="34" borderId="0" xfId="0" applyFont="1" applyFill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21" fontId="4" fillId="0" borderId="11" xfId="0" applyNumberFormat="1" applyFont="1" applyBorder="1" applyAlignment="1">
      <alignment horizontal="center" vertical="center" wrapText="1"/>
    </xf>
    <xf numFmtId="21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13" fillId="35" borderId="13" xfId="0" applyNumberFormat="1" applyFont="1" applyFill="1" applyBorder="1" applyAlignment="1">
      <alignment horizontal="center" vertical="center" wrapText="1"/>
    </xf>
    <xf numFmtId="0" fontId="4" fillId="35" borderId="13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left" vertical="center" wrapText="1"/>
    </xf>
    <xf numFmtId="21" fontId="4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43" fillId="29" borderId="13" xfId="48" applyNumberFormat="1" applyBorder="1" applyAlignment="1">
      <alignment horizontal="center" vertical="center" wrapText="1"/>
    </xf>
    <xf numFmtId="0" fontId="43" fillId="29" borderId="11" xfId="48" applyNumberFormat="1" applyBorder="1" applyAlignment="1">
      <alignment horizontal="center" vertical="center" wrapText="1"/>
    </xf>
    <xf numFmtId="0" fontId="43" fillId="29" borderId="0" xfId="48" applyNumberFormat="1" applyBorder="1" applyAlignment="1">
      <alignment horizontal="center" vertical="center" wrapText="1"/>
    </xf>
    <xf numFmtId="0" fontId="4" fillId="36" borderId="13" xfId="0" applyNumberFormat="1" applyFont="1" applyFill="1" applyBorder="1" applyAlignment="1">
      <alignment horizontal="center" vertical="center" wrapText="1"/>
    </xf>
    <xf numFmtId="0" fontId="43" fillId="0" borderId="0" xfId="48" applyFill="1" applyAlignment="1">
      <alignment horizontal="center" wrapText="1"/>
    </xf>
    <xf numFmtId="0" fontId="43" fillId="0" borderId="0" xfId="48" applyFill="1" applyAlignment="1">
      <alignment horizontal="center" vertical="center"/>
    </xf>
    <xf numFmtId="0" fontId="43" fillId="0" borderId="0" xfId="48" applyFill="1" applyAlignment="1">
      <alignment horizontal="center"/>
    </xf>
    <xf numFmtId="0" fontId="19" fillId="0" borderId="13" xfId="0" applyNumberFormat="1" applyFont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21</xdr:row>
      <xdr:rowOff>0</xdr:rowOff>
    </xdr:from>
    <xdr:to>
      <xdr:col>3</xdr:col>
      <xdr:colOff>409575</xdr:colOff>
      <xdr:row>25</xdr:row>
      <xdr:rowOff>85725</xdr:rowOff>
    </xdr:to>
    <xdr:pic>
      <xdr:nvPicPr>
        <xdr:cNvPr id="1" name="Picture 4" descr="ca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6343650"/>
          <a:ext cx="2076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66675</xdr:rowOff>
    </xdr:from>
    <xdr:to>
      <xdr:col>1</xdr:col>
      <xdr:colOff>1209675</xdr:colOff>
      <xdr:row>4</xdr:row>
      <xdr:rowOff>76200</xdr:rowOff>
    </xdr:to>
    <xdr:pic>
      <xdr:nvPicPr>
        <xdr:cNvPr id="2" name="Picture 192" descr="logo_tr_bla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67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152400</xdr:rowOff>
    </xdr:from>
    <xdr:to>
      <xdr:col>1</xdr:col>
      <xdr:colOff>1143000</xdr:colOff>
      <xdr:row>33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75914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914400</xdr:colOff>
      <xdr:row>33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3050" y="76009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11</xdr:row>
      <xdr:rowOff>0</xdr:rowOff>
    </xdr:from>
    <xdr:to>
      <xdr:col>4</xdr:col>
      <xdr:colOff>266700</xdr:colOff>
      <xdr:row>15</xdr:row>
      <xdr:rowOff>85725</xdr:rowOff>
    </xdr:to>
    <xdr:pic>
      <xdr:nvPicPr>
        <xdr:cNvPr id="1" name="Picture 4" descr="ca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190875"/>
          <a:ext cx="2076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76200</xdr:rowOff>
    </xdr:from>
    <xdr:to>
      <xdr:col>1</xdr:col>
      <xdr:colOff>1276350</xdr:colOff>
      <xdr:row>4</xdr:row>
      <xdr:rowOff>104775</xdr:rowOff>
    </xdr:to>
    <xdr:pic>
      <xdr:nvPicPr>
        <xdr:cNvPr id="2" name="Picture 324" descr="logo_tr_bla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76200"/>
          <a:ext cx="1304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AW30"/>
  <sheetViews>
    <sheetView zoomScale="90" zoomScaleNormal="90" zoomScalePageLayoutView="0" workbookViewId="0" topLeftCell="A1">
      <pane xSplit="5" topLeftCell="AB1" activePane="topRight" state="frozen"/>
      <selection pane="topLeft" activeCell="A4" sqref="A4"/>
      <selection pane="topRight" activeCell="B7" sqref="B7"/>
    </sheetView>
  </sheetViews>
  <sheetFormatPr defaultColWidth="9.140625" defaultRowHeight="12.75"/>
  <cols>
    <col min="1" max="1" width="3.421875" style="0" customWidth="1"/>
    <col min="2" max="2" width="19.7109375" style="0" customWidth="1"/>
    <col min="3" max="3" width="18.7109375" style="0" customWidth="1"/>
    <col min="4" max="4" width="10.140625" style="0" customWidth="1"/>
    <col min="5" max="5" width="9.28125" style="0" customWidth="1"/>
    <col min="6" max="6" width="11.8515625" style="0" customWidth="1"/>
    <col min="7" max="7" width="14.57421875" style="0" customWidth="1"/>
    <col min="8" max="8" width="15.00390625" style="0" customWidth="1"/>
    <col min="9" max="9" width="11.00390625" style="0" customWidth="1"/>
    <col min="10" max="10" width="15.8515625" style="0" customWidth="1"/>
    <col min="11" max="11" width="13.8515625" style="0" customWidth="1"/>
    <col min="12" max="12" width="17.57421875" style="0" customWidth="1"/>
    <col min="13" max="15" width="16.28125" style="0" customWidth="1"/>
    <col min="16" max="16" width="13.7109375" style="0" customWidth="1"/>
    <col min="17" max="17" width="13.140625" style="0" customWidth="1"/>
    <col min="18" max="18" width="17.57421875" style="0" customWidth="1"/>
    <col min="19" max="19" width="13.8515625" style="0" customWidth="1"/>
    <col min="20" max="21" width="13.00390625" style="0" customWidth="1"/>
    <col min="22" max="22" width="17.57421875" style="0" customWidth="1"/>
    <col min="23" max="23" width="12.28125" style="0" customWidth="1"/>
    <col min="24" max="24" width="15.00390625" style="0" customWidth="1"/>
    <col min="25" max="25" width="12.00390625" style="0" customWidth="1"/>
    <col min="26" max="27" width="13.8515625" style="0" customWidth="1"/>
    <col min="28" max="28" width="15.7109375" style="0" customWidth="1"/>
    <col min="29" max="31" width="12.421875" style="0" customWidth="1"/>
    <col min="32" max="37" width="5.7109375" style="0" customWidth="1"/>
    <col min="38" max="38" width="6.7109375" style="0" customWidth="1"/>
    <col min="39" max="44" width="5.7109375" style="0" customWidth="1"/>
    <col min="45" max="47" width="12.28125" style="0" customWidth="1"/>
    <col min="48" max="48" width="9.7109375" style="0" customWidth="1"/>
    <col min="49" max="49" width="16.7109375" style="0" customWidth="1"/>
  </cols>
  <sheetData>
    <row r="1" s="5" customFormat="1" ht="12.75"/>
    <row r="2" spans="1:48" s="5" customFormat="1" ht="12.75" customHeight="1">
      <c r="A2" s="6"/>
      <c r="B2" s="9"/>
      <c r="C2" s="54" t="s">
        <v>74</v>
      </c>
      <c r="D2" s="54"/>
      <c r="E2" s="55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8"/>
      <c r="R2" s="7"/>
      <c r="S2" s="8"/>
      <c r="T2" s="7"/>
      <c r="U2" s="7"/>
      <c r="V2" s="7"/>
      <c r="Y2" s="7"/>
      <c r="Z2" s="7"/>
      <c r="AA2" s="7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7"/>
    </row>
    <row r="3" spans="1:48" s="5" customFormat="1" ht="7.5" customHeight="1">
      <c r="A3" s="6"/>
      <c r="B3" s="7"/>
      <c r="C3" s="55"/>
      <c r="D3" s="55"/>
      <c r="E3" s="55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8"/>
      <c r="T3" s="7"/>
      <c r="U3" s="7"/>
      <c r="V3" s="7"/>
      <c r="Y3" s="7"/>
      <c r="Z3" s="7"/>
      <c r="AA3" s="7"/>
      <c r="AB3" s="26"/>
      <c r="AC3" s="26"/>
      <c r="AD3" s="26"/>
      <c r="AE3" s="26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26"/>
      <c r="AT3" s="26"/>
      <c r="AU3" s="26"/>
      <c r="AV3" s="27"/>
    </row>
    <row r="4" spans="1:48" s="5" customFormat="1" ht="18.75" customHeight="1">
      <c r="A4" s="6"/>
      <c r="B4" s="7"/>
      <c r="C4" s="55"/>
      <c r="D4" s="55"/>
      <c r="E4" s="55"/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12</v>
      </c>
      <c r="Q4" s="30">
        <v>13</v>
      </c>
      <c r="R4" s="30">
        <v>14</v>
      </c>
      <c r="S4" s="30">
        <v>15</v>
      </c>
      <c r="T4" s="30">
        <v>16</v>
      </c>
      <c r="U4" s="30">
        <v>17</v>
      </c>
      <c r="V4" s="30">
        <v>18</v>
      </c>
      <c r="W4" s="30">
        <v>19</v>
      </c>
      <c r="X4" s="30">
        <v>20</v>
      </c>
      <c r="Y4" s="30">
        <v>21</v>
      </c>
      <c r="Z4" s="30">
        <v>22</v>
      </c>
      <c r="AA4" s="30">
        <v>23</v>
      </c>
      <c r="AB4" s="30">
        <v>24</v>
      </c>
      <c r="AC4" s="30">
        <v>25</v>
      </c>
      <c r="AD4" s="30">
        <v>26</v>
      </c>
      <c r="AE4" s="30">
        <v>26</v>
      </c>
      <c r="AF4" s="58" t="s">
        <v>30</v>
      </c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6"/>
      <c r="AT4" s="56"/>
      <c r="AU4" s="56"/>
      <c r="AV4" s="57"/>
    </row>
    <row r="5" spans="6:44" s="5" customFormat="1" ht="15">
      <c r="F5" s="45">
        <v>30</v>
      </c>
      <c r="G5" s="45">
        <v>30</v>
      </c>
      <c r="H5" s="45">
        <v>30</v>
      </c>
      <c r="I5" s="45">
        <v>30</v>
      </c>
      <c r="J5" s="45">
        <v>30</v>
      </c>
      <c r="K5" s="44">
        <v>30</v>
      </c>
      <c r="L5" s="44">
        <v>30</v>
      </c>
      <c r="M5" s="44">
        <v>20</v>
      </c>
      <c r="N5" s="44">
        <v>30</v>
      </c>
      <c r="O5" s="44">
        <v>30</v>
      </c>
      <c r="P5" s="45">
        <v>10</v>
      </c>
      <c r="Q5" s="45">
        <v>10</v>
      </c>
      <c r="R5" s="45">
        <v>10</v>
      </c>
      <c r="S5" s="45">
        <v>5</v>
      </c>
      <c r="T5" s="45">
        <v>3</v>
      </c>
      <c r="U5" s="45">
        <v>3</v>
      </c>
      <c r="V5" s="45">
        <v>5</v>
      </c>
      <c r="W5" s="45">
        <v>10</v>
      </c>
      <c r="X5" s="18">
        <v>1</v>
      </c>
      <c r="Y5" s="45">
        <v>5</v>
      </c>
      <c r="Z5" s="44">
        <v>3</v>
      </c>
      <c r="AA5" s="44">
        <v>3</v>
      </c>
      <c r="AB5" s="44">
        <v>100</v>
      </c>
      <c r="AC5" s="46">
        <v>100</v>
      </c>
      <c r="AD5" s="31">
        <v>1</v>
      </c>
      <c r="AE5" s="46">
        <v>20</v>
      </c>
      <c r="AF5" s="31">
        <v>50</v>
      </c>
      <c r="AG5" s="31">
        <v>50</v>
      </c>
      <c r="AH5" s="31">
        <v>75</v>
      </c>
      <c r="AI5" s="31">
        <v>40</v>
      </c>
      <c r="AJ5" s="31">
        <v>40</v>
      </c>
      <c r="AK5" s="31">
        <v>65</v>
      </c>
      <c r="AL5" s="31">
        <v>35</v>
      </c>
      <c r="AM5" s="31">
        <v>50</v>
      </c>
      <c r="AN5" s="31">
        <v>25</v>
      </c>
      <c r="AO5" s="31">
        <v>35</v>
      </c>
      <c r="AP5" s="31">
        <v>55</v>
      </c>
      <c r="AQ5" s="31">
        <v>40</v>
      </c>
      <c r="AR5" s="31">
        <v>65</v>
      </c>
    </row>
    <row r="6" spans="1:49" s="4" customFormat="1" ht="57" customHeight="1">
      <c r="A6" s="2"/>
      <c r="B6" s="3" t="s">
        <v>0</v>
      </c>
      <c r="C6" s="2" t="s">
        <v>11</v>
      </c>
      <c r="D6" s="2" t="s">
        <v>49</v>
      </c>
      <c r="E6" s="2" t="s">
        <v>39</v>
      </c>
      <c r="F6" s="2" t="s">
        <v>26</v>
      </c>
      <c r="G6" s="2" t="s">
        <v>14</v>
      </c>
      <c r="H6" s="2" t="s">
        <v>16</v>
      </c>
      <c r="I6" s="2" t="s">
        <v>42</v>
      </c>
      <c r="J6" s="2" t="s">
        <v>32</v>
      </c>
      <c r="K6" s="2" t="s">
        <v>35</v>
      </c>
      <c r="L6" s="2" t="s">
        <v>36</v>
      </c>
      <c r="M6" s="2" t="s">
        <v>2</v>
      </c>
      <c r="N6" s="2" t="s">
        <v>37</v>
      </c>
      <c r="O6" s="2" t="s">
        <v>38</v>
      </c>
      <c r="P6" s="17" t="s">
        <v>15</v>
      </c>
      <c r="Q6" s="2" t="s">
        <v>17</v>
      </c>
      <c r="R6" s="2" t="s">
        <v>18</v>
      </c>
      <c r="S6" s="2" t="s">
        <v>27</v>
      </c>
      <c r="T6" s="2" t="s">
        <v>19</v>
      </c>
      <c r="U6" s="2" t="s">
        <v>43</v>
      </c>
      <c r="V6" s="2" t="s">
        <v>20</v>
      </c>
      <c r="W6" s="2" t="s">
        <v>28</v>
      </c>
      <c r="X6" s="2" t="s">
        <v>3</v>
      </c>
      <c r="Y6" s="2" t="s">
        <v>29</v>
      </c>
      <c r="Z6" s="2" t="s">
        <v>33</v>
      </c>
      <c r="AA6" s="2" t="s">
        <v>34</v>
      </c>
      <c r="AB6" s="2" t="s">
        <v>45</v>
      </c>
      <c r="AC6" s="2" t="s">
        <v>46</v>
      </c>
      <c r="AD6" s="2" t="s">
        <v>73</v>
      </c>
      <c r="AE6" s="2" t="s">
        <v>57</v>
      </c>
      <c r="AF6" s="2">
        <v>1</v>
      </c>
      <c r="AG6" s="2">
        <v>2</v>
      </c>
      <c r="AH6" s="2">
        <v>3</v>
      </c>
      <c r="AI6" s="2">
        <v>4</v>
      </c>
      <c r="AJ6" s="60">
        <v>5</v>
      </c>
      <c r="AK6" s="61"/>
      <c r="AL6" s="32" t="s">
        <v>50</v>
      </c>
      <c r="AM6" s="62" t="s">
        <v>51</v>
      </c>
      <c r="AN6" s="63"/>
      <c r="AO6" s="64"/>
      <c r="AP6" s="32" t="s">
        <v>52</v>
      </c>
      <c r="AQ6" s="62" t="s">
        <v>72</v>
      </c>
      <c r="AR6" s="64"/>
      <c r="AS6" s="2" t="s">
        <v>4</v>
      </c>
      <c r="AT6" s="2" t="s">
        <v>40</v>
      </c>
      <c r="AU6" s="2" t="s">
        <v>41</v>
      </c>
      <c r="AV6" s="2" t="s">
        <v>6</v>
      </c>
      <c r="AW6" s="2" t="s">
        <v>76</v>
      </c>
    </row>
    <row r="7" spans="1:49" s="22" customFormat="1" ht="24.75" customHeight="1">
      <c r="A7" s="37">
        <v>1</v>
      </c>
      <c r="B7" s="38" t="s">
        <v>65</v>
      </c>
      <c r="C7" s="39" t="s">
        <v>59</v>
      </c>
      <c r="D7" s="40"/>
      <c r="E7" s="40"/>
      <c r="F7" s="37"/>
      <c r="G7" s="37"/>
      <c r="H7" s="37"/>
      <c r="I7" s="37"/>
      <c r="J7" s="37"/>
      <c r="K7" s="40"/>
      <c r="L7" s="40"/>
      <c r="M7" s="40"/>
      <c r="N7" s="40"/>
      <c r="O7" s="40"/>
      <c r="P7" s="37"/>
      <c r="Q7" s="37"/>
      <c r="R7" s="37"/>
      <c r="S7" s="37"/>
      <c r="T7" s="37"/>
      <c r="U7" s="37"/>
      <c r="V7" s="37"/>
      <c r="W7" s="37"/>
      <c r="X7" s="37"/>
      <c r="Y7" s="37"/>
      <c r="Z7" s="40"/>
      <c r="AA7" s="40"/>
      <c r="AB7" s="40"/>
      <c r="AC7" s="40"/>
      <c r="AD7" s="40"/>
      <c r="AE7" s="40"/>
      <c r="AF7" s="40">
        <v>1</v>
      </c>
      <c r="AG7" s="40">
        <v>1</v>
      </c>
      <c r="AH7" s="40"/>
      <c r="AI7" s="40"/>
      <c r="AJ7" s="40"/>
      <c r="AK7" s="40">
        <v>1</v>
      </c>
      <c r="AL7" s="40"/>
      <c r="AM7" s="40"/>
      <c r="AN7" s="40"/>
      <c r="AO7" s="40"/>
      <c r="AP7" s="40"/>
      <c r="AQ7" s="40"/>
      <c r="AR7" s="40"/>
      <c r="AS7" s="40">
        <f>(F7+G7+H7+I7+J7+K7+L7+N7+O7)*30+(P7+Q7+R7+W7)*10+(S7+V7+Y7)*5+(T7+U7+Z7+AA7)*3+M7*20+AB7*100+AC7*100+AE7*20+AD7</f>
        <v>0</v>
      </c>
      <c r="AT7" s="40">
        <f>AF7*AF5+AG7*AG5+AH7*AH5+AI7*AI5+AJ7*AJ5+AK5*AK7+AN7*AN5+AO7*AO5+AL7*AL5+AM7*AM5+AP7*AP5+AQ7*AQ5+AR7*AR5</f>
        <v>165</v>
      </c>
      <c r="AU7" s="40">
        <f aca="true" t="shared" si="0" ref="AU7:AU21">AT7-AS7</f>
        <v>165</v>
      </c>
      <c r="AV7" s="40">
        <f>RANK(AU7,AU7:AU21,0)</f>
        <v>1</v>
      </c>
      <c r="AW7" s="40" t="str">
        <f>IF(AV7&lt;6,"FINĀLS","")</f>
        <v>FINĀLS</v>
      </c>
    </row>
    <row r="8" spans="1:49" s="22" customFormat="1" ht="24.75" customHeight="1">
      <c r="A8" s="33">
        <v>2</v>
      </c>
      <c r="B8" s="36" t="s">
        <v>53</v>
      </c>
      <c r="C8" s="35" t="s">
        <v>10</v>
      </c>
      <c r="D8" s="29"/>
      <c r="E8" s="29"/>
      <c r="F8" s="33"/>
      <c r="G8" s="33"/>
      <c r="H8" s="33"/>
      <c r="I8" s="33"/>
      <c r="J8" s="33"/>
      <c r="K8" s="29"/>
      <c r="L8" s="29"/>
      <c r="M8" s="29"/>
      <c r="N8" s="29"/>
      <c r="O8" s="29"/>
      <c r="P8" s="33"/>
      <c r="Q8" s="33"/>
      <c r="R8" s="33"/>
      <c r="S8" s="33"/>
      <c r="T8" s="33"/>
      <c r="U8" s="33"/>
      <c r="V8" s="33"/>
      <c r="W8" s="33"/>
      <c r="X8" s="33"/>
      <c r="Y8" s="33"/>
      <c r="Z8" s="29"/>
      <c r="AA8" s="29"/>
      <c r="AB8" s="29"/>
      <c r="AC8" s="29"/>
      <c r="AD8" s="29"/>
      <c r="AE8" s="29"/>
      <c r="AF8" s="29">
        <v>1</v>
      </c>
      <c r="AG8" s="29"/>
      <c r="AH8" s="29"/>
      <c r="AI8" s="29"/>
      <c r="AJ8" s="29"/>
      <c r="AK8" s="29"/>
      <c r="AL8" s="29">
        <v>1</v>
      </c>
      <c r="AM8" s="29"/>
      <c r="AN8" s="29"/>
      <c r="AO8" s="29"/>
      <c r="AP8" s="29"/>
      <c r="AQ8" s="29"/>
      <c r="AR8" s="29">
        <v>1</v>
      </c>
      <c r="AS8" s="29">
        <f aca="true" t="shared" si="1" ref="AS8:AS21">(F8+G8+H8+I8+J8+K8+L8+N8+O8)*30+(P8+Q8+R8+W8)*10+(S8+V8+Y8)*5+(T8+U8+Z8+AA8)*3+M8*20+AB8*100+AC8*100+AE8*20+AD8</f>
        <v>0</v>
      </c>
      <c r="AT8" s="29">
        <f>AF8*AF5+AG8*AG5+AH8*AH5+AI8*AI5+AJ8*AJ5+AK5*AK8+AN8*AN5+AO8*AO5+AL8*AL5+AM8*AM5+AP8*AP5+AQ8*AQ5+AR8*AR5</f>
        <v>150</v>
      </c>
      <c r="AU8" s="29">
        <f t="shared" si="0"/>
        <v>150</v>
      </c>
      <c r="AV8" s="29">
        <f>RANK(AU8,AU7:AU21,0)</f>
        <v>2</v>
      </c>
      <c r="AW8" s="29" t="str">
        <f aca="true" t="shared" si="2" ref="AW8:AW21">IF(AV8&lt;6,"FINĀLS","")</f>
        <v>FINĀLS</v>
      </c>
    </row>
    <row r="9" spans="1:49" s="22" customFormat="1" ht="29.25" customHeight="1">
      <c r="A9" s="37">
        <v>3</v>
      </c>
      <c r="B9" s="38" t="s">
        <v>54</v>
      </c>
      <c r="C9" s="39" t="s">
        <v>25</v>
      </c>
      <c r="D9" s="40"/>
      <c r="E9" s="40"/>
      <c r="F9" s="37"/>
      <c r="G9" s="37"/>
      <c r="H9" s="37"/>
      <c r="I9" s="37"/>
      <c r="J9" s="37"/>
      <c r="K9" s="40"/>
      <c r="L9" s="40"/>
      <c r="M9" s="40"/>
      <c r="N9" s="40"/>
      <c r="O9" s="40"/>
      <c r="P9" s="37"/>
      <c r="Q9" s="37"/>
      <c r="R9" s="37"/>
      <c r="S9" s="37"/>
      <c r="T9" s="37"/>
      <c r="U9" s="37"/>
      <c r="V9" s="37"/>
      <c r="W9" s="37"/>
      <c r="X9" s="37"/>
      <c r="Y9" s="37"/>
      <c r="Z9" s="40"/>
      <c r="AA9" s="40"/>
      <c r="AB9" s="40"/>
      <c r="AC9" s="40"/>
      <c r="AD9" s="40"/>
      <c r="AE9" s="40"/>
      <c r="AF9" s="40"/>
      <c r="AG9" s="40">
        <v>1</v>
      </c>
      <c r="AH9" s="40"/>
      <c r="AI9" s="40">
        <v>1</v>
      </c>
      <c r="AJ9" s="40"/>
      <c r="AK9" s="40"/>
      <c r="AL9" s="40"/>
      <c r="AM9" s="40"/>
      <c r="AN9" s="40"/>
      <c r="AO9" s="40"/>
      <c r="AP9" s="40"/>
      <c r="AQ9" s="40"/>
      <c r="AR9" s="40"/>
      <c r="AS9" s="40">
        <f t="shared" si="1"/>
        <v>0</v>
      </c>
      <c r="AT9" s="40">
        <f>AF9*AF5+AG9*AG5+AH9*AH5+AI9*AI5+AJ9*AJ5+AK5*AK9+AN9*AN5+AO9*AO5+AL9*AL5+AM9*AM5+AP9*AP5+AQ9*AQ5+AR9*AR5</f>
        <v>90</v>
      </c>
      <c r="AU9" s="40">
        <f t="shared" si="0"/>
        <v>90</v>
      </c>
      <c r="AV9" s="40">
        <f>RANK(AU9,AU7:AU21,0)</f>
        <v>3</v>
      </c>
      <c r="AW9" s="40" t="str">
        <f t="shared" si="2"/>
        <v>FINĀLS</v>
      </c>
    </row>
    <row r="10" spans="1:49" s="22" customFormat="1" ht="24.75" customHeight="1">
      <c r="A10" s="33">
        <v>4</v>
      </c>
      <c r="B10" s="34" t="s">
        <v>47</v>
      </c>
      <c r="C10" s="35" t="s">
        <v>25</v>
      </c>
      <c r="D10" s="29"/>
      <c r="E10" s="29"/>
      <c r="F10" s="33"/>
      <c r="G10" s="33"/>
      <c r="H10" s="33"/>
      <c r="I10" s="33"/>
      <c r="J10" s="33"/>
      <c r="K10" s="29"/>
      <c r="L10" s="29"/>
      <c r="M10" s="29"/>
      <c r="N10" s="29"/>
      <c r="O10" s="29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29"/>
      <c r="AA10" s="29"/>
      <c r="AB10" s="29"/>
      <c r="AC10" s="29"/>
      <c r="AD10" s="29"/>
      <c r="AE10" s="29"/>
      <c r="AF10" s="29"/>
      <c r="AG10" s="29"/>
      <c r="AH10" s="29">
        <v>1</v>
      </c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>
        <f t="shared" si="1"/>
        <v>0</v>
      </c>
      <c r="AT10" s="29">
        <f>AF10*AF5+AG10*AG5+AH10*AH5+AI10*AI5+AJ10*AJ5+AK5*AK10+AN10*AN5+AO10*AO5+AL10*AL5+AM10*AM5+AP10*AP5+AQ10*AQ5+AR10*AR5</f>
        <v>75</v>
      </c>
      <c r="AU10" s="29">
        <f t="shared" si="0"/>
        <v>75</v>
      </c>
      <c r="AV10" s="29">
        <f>RANK(AU10,AU7:AU21,0)</f>
        <v>4</v>
      </c>
      <c r="AW10" s="29" t="str">
        <f t="shared" si="2"/>
        <v>FINĀLS</v>
      </c>
    </row>
    <row r="11" spans="1:49" s="22" customFormat="1" ht="24.75" customHeight="1">
      <c r="A11" s="37">
        <v>5</v>
      </c>
      <c r="B11" s="38" t="s">
        <v>48</v>
      </c>
      <c r="C11" s="39" t="s">
        <v>22</v>
      </c>
      <c r="D11" s="40"/>
      <c r="E11" s="40"/>
      <c r="F11" s="37"/>
      <c r="G11" s="37"/>
      <c r="H11" s="37"/>
      <c r="I11" s="37"/>
      <c r="J11" s="37"/>
      <c r="K11" s="40"/>
      <c r="L11" s="40"/>
      <c r="M11" s="40"/>
      <c r="N11" s="40"/>
      <c r="O11" s="40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40"/>
      <c r="AA11" s="40"/>
      <c r="AB11" s="40"/>
      <c r="AC11" s="40"/>
      <c r="AD11" s="40"/>
      <c r="AE11" s="40"/>
      <c r="AF11" s="40"/>
      <c r="AG11" s="40"/>
      <c r="AH11" s="40"/>
      <c r="AI11" s="40">
        <v>1</v>
      </c>
      <c r="AJ11" s="40"/>
      <c r="AK11" s="40"/>
      <c r="AL11" s="40"/>
      <c r="AM11" s="40"/>
      <c r="AN11" s="40"/>
      <c r="AO11" s="40"/>
      <c r="AP11" s="40"/>
      <c r="AQ11" s="40"/>
      <c r="AR11" s="40"/>
      <c r="AS11" s="40">
        <f t="shared" si="1"/>
        <v>0</v>
      </c>
      <c r="AT11" s="40">
        <f>AF11*AF5+AG11*AG5+AH11*AH5+AI11*AI5+AJ11*AJ5+AK5*AK11+AN11*AN5+AO11*AO5+AL11*AL5+AM11*AM5+AP11*AP5+AQ11*AQ5+AR11*AR5</f>
        <v>40</v>
      </c>
      <c r="AU11" s="40">
        <f t="shared" si="0"/>
        <v>40</v>
      </c>
      <c r="AV11" s="40">
        <f>RANK(AU11,AU7:AU21,0)</f>
        <v>10</v>
      </c>
      <c r="AW11" s="40">
        <f t="shared" si="2"/>
      </c>
    </row>
    <row r="12" spans="1:49" s="22" customFormat="1" ht="24.75" customHeight="1">
      <c r="A12" s="33">
        <v>6</v>
      </c>
      <c r="B12" s="34" t="s">
        <v>64</v>
      </c>
      <c r="C12" s="35" t="s">
        <v>56</v>
      </c>
      <c r="D12" s="29"/>
      <c r="E12" s="29"/>
      <c r="F12" s="33"/>
      <c r="G12" s="33"/>
      <c r="H12" s="33"/>
      <c r="I12" s="33"/>
      <c r="J12" s="33"/>
      <c r="K12" s="29"/>
      <c r="L12" s="29"/>
      <c r="M12" s="29"/>
      <c r="N12" s="29"/>
      <c r="O12" s="29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>
        <v>1</v>
      </c>
      <c r="AK12" s="29"/>
      <c r="AL12" s="29"/>
      <c r="AM12" s="29"/>
      <c r="AN12" s="29"/>
      <c r="AO12" s="29"/>
      <c r="AP12" s="29"/>
      <c r="AQ12" s="29"/>
      <c r="AR12" s="29"/>
      <c r="AS12" s="29">
        <f t="shared" si="1"/>
        <v>0</v>
      </c>
      <c r="AT12" s="29">
        <f>AF12*AF5+AG12*AG5+AH12*AH5+AI12*AI5+AJ12*AJ5+AK5*AK12+AN12*AN5+AO12*AO5+AL12*AL5+AM12*AM5+AP12*AP5+AQ12*AQ5+AR12*AR5</f>
        <v>40</v>
      </c>
      <c r="AU12" s="29">
        <f t="shared" si="0"/>
        <v>40</v>
      </c>
      <c r="AV12" s="29">
        <f>RANK(AU12,AU7:AU21,0)</f>
        <v>10</v>
      </c>
      <c r="AW12" s="29">
        <f t="shared" si="2"/>
      </c>
    </row>
    <row r="13" spans="1:49" s="22" customFormat="1" ht="24.75" customHeight="1">
      <c r="A13" s="37">
        <v>7</v>
      </c>
      <c r="B13" s="38" t="s">
        <v>55</v>
      </c>
      <c r="C13" s="39" t="s">
        <v>25</v>
      </c>
      <c r="D13" s="40"/>
      <c r="E13" s="40"/>
      <c r="F13" s="37"/>
      <c r="G13" s="37"/>
      <c r="H13" s="37"/>
      <c r="I13" s="37"/>
      <c r="J13" s="37"/>
      <c r="K13" s="40"/>
      <c r="L13" s="40"/>
      <c r="M13" s="40"/>
      <c r="N13" s="40"/>
      <c r="O13" s="40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>
        <v>1</v>
      </c>
      <c r="AL13" s="40"/>
      <c r="AM13" s="40"/>
      <c r="AN13" s="40"/>
      <c r="AO13" s="40"/>
      <c r="AP13" s="40"/>
      <c r="AQ13" s="40"/>
      <c r="AR13" s="40"/>
      <c r="AS13" s="40">
        <f t="shared" si="1"/>
        <v>0</v>
      </c>
      <c r="AT13" s="40">
        <f>AF13*AF5+AG13*AG5+AH13*AH5+AI13*AI5+AJ13*AJ5+AK5*AK13+AN13*AN5+AO13*AO5+AL13*AL5+AM13*AM5+AP13*AP5+AQ13*AQ5+AR13*AR5</f>
        <v>65</v>
      </c>
      <c r="AU13" s="40">
        <f t="shared" si="0"/>
        <v>65</v>
      </c>
      <c r="AV13" s="40">
        <f>RANK(AU13,AU7:AU21,0)</f>
        <v>6</v>
      </c>
      <c r="AW13" s="40">
        <f t="shared" si="2"/>
      </c>
    </row>
    <row r="14" spans="1:49" s="22" customFormat="1" ht="24.75" customHeight="1">
      <c r="A14" s="33">
        <v>8</v>
      </c>
      <c r="B14" s="34" t="s">
        <v>62</v>
      </c>
      <c r="C14" s="35" t="s">
        <v>25</v>
      </c>
      <c r="D14" s="29"/>
      <c r="E14" s="29"/>
      <c r="F14" s="33"/>
      <c r="G14" s="33"/>
      <c r="H14" s="33"/>
      <c r="I14" s="33"/>
      <c r="J14" s="33"/>
      <c r="K14" s="29"/>
      <c r="L14" s="29"/>
      <c r="M14" s="29"/>
      <c r="N14" s="29"/>
      <c r="O14" s="29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>
        <v>1</v>
      </c>
      <c r="AM14" s="29"/>
      <c r="AN14" s="29"/>
      <c r="AO14" s="29"/>
      <c r="AP14" s="29"/>
      <c r="AQ14" s="29"/>
      <c r="AR14" s="29"/>
      <c r="AS14" s="29">
        <f t="shared" si="1"/>
        <v>0</v>
      </c>
      <c r="AT14" s="29">
        <f>AF14*AF5+AG14*AG5+AH14*AH5+AI14*AI5+AJ14*AJ5+AK5*AK14+AN14*AN5+AO14*AO5+AL14*AL5+AM14*AM5+AP14*AP5+AQ14*AQ5+AR14*AR5</f>
        <v>35</v>
      </c>
      <c r="AU14" s="29">
        <f t="shared" si="0"/>
        <v>35</v>
      </c>
      <c r="AV14" s="29">
        <f>RANK(AU14,AU7:AU21,0)</f>
        <v>13</v>
      </c>
      <c r="AW14" s="29">
        <f t="shared" si="2"/>
      </c>
    </row>
    <row r="15" spans="1:49" s="22" customFormat="1" ht="24.75" customHeight="1">
      <c r="A15" s="37">
        <v>9</v>
      </c>
      <c r="B15" s="41" t="s">
        <v>68</v>
      </c>
      <c r="C15" s="39" t="s">
        <v>56</v>
      </c>
      <c r="D15" s="40"/>
      <c r="E15" s="40"/>
      <c r="F15" s="37"/>
      <c r="G15" s="37"/>
      <c r="H15" s="37"/>
      <c r="I15" s="37"/>
      <c r="J15" s="37"/>
      <c r="K15" s="40"/>
      <c r="L15" s="40"/>
      <c r="M15" s="40"/>
      <c r="N15" s="40"/>
      <c r="O15" s="40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>
        <v>1</v>
      </c>
      <c r="AN15" s="40"/>
      <c r="AO15" s="40"/>
      <c r="AP15" s="40"/>
      <c r="AQ15" s="40"/>
      <c r="AR15" s="40"/>
      <c r="AS15" s="40">
        <f t="shared" si="1"/>
        <v>0</v>
      </c>
      <c r="AT15" s="40">
        <f>AF15*AF5+AG15*AG5+AH15*AH5+AI15*AI5+AJ15*AJ5+AK5*AK15+AN15*AN5+AO15*AO5+AL15*AL5+AM15*AM5+AP15*AP5+AQ15*AQ5+AR15*AR5</f>
        <v>50</v>
      </c>
      <c r="AU15" s="40">
        <f t="shared" si="0"/>
        <v>50</v>
      </c>
      <c r="AV15" s="40">
        <f>RANK(AU15,AU7:AU21,0)</f>
        <v>9</v>
      </c>
      <c r="AW15" s="47">
        <f t="shared" si="2"/>
      </c>
    </row>
    <row r="16" spans="1:49" s="22" customFormat="1" ht="24.75" customHeight="1">
      <c r="A16" s="33">
        <v>10</v>
      </c>
      <c r="B16" s="34" t="s">
        <v>67</v>
      </c>
      <c r="C16" s="35" t="s">
        <v>56</v>
      </c>
      <c r="D16" s="29"/>
      <c r="E16" s="29"/>
      <c r="F16" s="33"/>
      <c r="G16" s="33"/>
      <c r="H16" s="33"/>
      <c r="I16" s="33"/>
      <c r="J16" s="33"/>
      <c r="K16" s="29"/>
      <c r="L16" s="29"/>
      <c r="M16" s="29"/>
      <c r="N16" s="29"/>
      <c r="O16" s="29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>
        <v>1</v>
      </c>
      <c r="AO16" s="29"/>
      <c r="AP16" s="29"/>
      <c r="AQ16" s="29"/>
      <c r="AR16" s="29"/>
      <c r="AS16" s="29">
        <f t="shared" si="1"/>
        <v>0</v>
      </c>
      <c r="AT16" s="29">
        <f>AF16*AF5+AG16*AG5+AH16*AH5+AI16*AI5+AJ16*AJ5+AK5*AK16+AN16*AN5+AO16*AO5+AL16*AL5+AM16*AM5+AP16*AP5+AQ16*AQ5+AR16*AR5</f>
        <v>25</v>
      </c>
      <c r="AU16" s="29">
        <f t="shared" si="0"/>
        <v>25</v>
      </c>
      <c r="AV16" s="29">
        <f>RANK(AU16,AU7:AU21,0)</f>
        <v>15</v>
      </c>
      <c r="AW16" s="29">
        <f t="shared" si="2"/>
      </c>
    </row>
    <row r="17" spans="1:49" s="22" customFormat="1" ht="24.75" customHeight="1">
      <c r="A17" s="37">
        <v>11</v>
      </c>
      <c r="B17" s="38" t="s">
        <v>60</v>
      </c>
      <c r="C17" s="39" t="s">
        <v>56</v>
      </c>
      <c r="D17" s="40"/>
      <c r="E17" s="40"/>
      <c r="F17" s="37"/>
      <c r="G17" s="37"/>
      <c r="H17" s="37"/>
      <c r="I17" s="37"/>
      <c r="J17" s="37"/>
      <c r="K17" s="40"/>
      <c r="L17" s="40"/>
      <c r="M17" s="40"/>
      <c r="N17" s="40"/>
      <c r="O17" s="40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>
        <v>1</v>
      </c>
      <c r="AP17" s="40"/>
      <c r="AQ17" s="40"/>
      <c r="AR17" s="40"/>
      <c r="AS17" s="40">
        <f t="shared" si="1"/>
        <v>0</v>
      </c>
      <c r="AT17" s="40">
        <f>AF17*AF5+AG17*AG5+AH17*AH5+AI17*AI5+AJ17*AJ5+AK5*AK17+AN17*AN5+AO17*AO5+AL17*AL5+AM17*AM5+AP17*AP5+AQ17*AQ5+AR17*AR5</f>
        <v>35</v>
      </c>
      <c r="AU17" s="40">
        <f t="shared" si="0"/>
        <v>35</v>
      </c>
      <c r="AV17" s="40">
        <f>RANK(AU17,AU7:AU21,0)</f>
        <v>13</v>
      </c>
      <c r="AW17" s="40">
        <f t="shared" si="2"/>
      </c>
    </row>
    <row r="18" spans="1:49" s="22" customFormat="1" ht="24.75" customHeight="1">
      <c r="A18" s="33">
        <v>12</v>
      </c>
      <c r="B18" s="34" t="s">
        <v>63</v>
      </c>
      <c r="C18" s="35" t="s">
        <v>24</v>
      </c>
      <c r="D18" s="29"/>
      <c r="E18" s="29"/>
      <c r="F18" s="33"/>
      <c r="G18" s="33"/>
      <c r="H18" s="33"/>
      <c r="I18" s="33"/>
      <c r="J18" s="33"/>
      <c r="K18" s="29"/>
      <c r="L18" s="29"/>
      <c r="M18" s="29"/>
      <c r="N18" s="29"/>
      <c r="O18" s="29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>
        <v>1</v>
      </c>
      <c r="AQ18" s="29"/>
      <c r="AR18" s="29"/>
      <c r="AS18" s="29">
        <f t="shared" si="1"/>
        <v>0</v>
      </c>
      <c r="AT18" s="29">
        <f>AF18*AF5+AG18*AG5+AH18*AH5+AI18*AI5+AJ18*AJ5+AK5*AK18+AN18*AN5+AO18*AO5+AL18*AL5+AM18*AM5+AP18*AP5+AQ18*AQ5+AR18*AR5</f>
        <v>55</v>
      </c>
      <c r="AU18" s="29">
        <f t="shared" si="0"/>
        <v>55</v>
      </c>
      <c r="AV18" s="29">
        <f>RANK(AU18,AU7:AU21,0)</f>
        <v>8</v>
      </c>
      <c r="AW18" s="29">
        <f t="shared" si="2"/>
      </c>
    </row>
    <row r="19" spans="1:49" s="22" customFormat="1" ht="24.75" customHeight="1">
      <c r="A19" s="37">
        <v>13</v>
      </c>
      <c r="B19" s="38" t="s">
        <v>61</v>
      </c>
      <c r="C19" s="39" t="s">
        <v>56</v>
      </c>
      <c r="D19" s="40"/>
      <c r="E19" s="40"/>
      <c r="F19" s="37"/>
      <c r="G19" s="37"/>
      <c r="H19" s="37"/>
      <c r="I19" s="37"/>
      <c r="J19" s="37"/>
      <c r="K19" s="40"/>
      <c r="L19" s="40"/>
      <c r="M19" s="40"/>
      <c r="N19" s="40"/>
      <c r="O19" s="40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>
        <v>1</v>
      </c>
      <c r="AR19" s="40"/>
      <c r="AS19" s="40">
        <f t="shared" si="1"/>
        <v>0</v>
      </c>
      <c r="AT19" s="40">
        <f>AF19*AF5+AG19*AG5+AH19*AH5+AI19*AI5+AJ19*AJ5+AK5*AK19+AN19*AN5+AO19*AO5+AL19*AL5+AM19*AM5+AP19*AP5+AQ19*AQ5+AR19*AR5</f>
        <v>40</v>
      </c>
      <c r="AU19" s="40">
        <f t="shared" si="0"/>
        <v>40</v>
      </c>
      <c r="AV19" s="40">
        <f>RANK(AU19,AU7:AU21,0)</f>
        <v>10</v>
      </c>
      <c r="AW19" s="40">
        <f t="shared" si="2"/>
      </c>
    </row>
    <row r="20" spans="1:49" s="22" customFormat="1" ht="24.75" customHeight="1">
      <c r="A20" s="33">
        <v>14</v>
      </c>
      <c r="B20" s="34" t="s">
        <v>66</v>
      </c>
      <c r="C20" s="35" t="s">
        <v>70</v>
      </c>
      <c r="D20" s="29"/>
      <c r="E20" s="29"/>
      <c r="F20" s="33"/>
      <c r="G20" s="33"/>
      <c r="H20" s="33"/>
      <c r="I20" s="33"/>
      <c r="J20" s="33"/>
      <c r="K20" s="29"/>
      <c r="L20" s="29"/>
      <c r="M20" s="29"/>
      <c r="N20" s="29"/>
      <c r="O20" s="29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>
        <v>1</v>
      </c>
      <c r="AS20" s="29">
        <f t="shared" si="1"/>
        <v>0</v>
      </c>
      <c r="AT20" s="29">
        <f>AF20*AF5+AG20*AG5+AH20*AH5+AI20*AI5+AJ20*AJ5+AK5*AK20+AN20*AN5+AO20*AO5+AL20*AL5+AM20*AM5+AP20*AP5+AQ20*AQ5+AR20*AR5</f>
        <v>65</v>
      </c>
      <c r="AU20" s="29">
        <f t="shared" si="0"/>
        <v>65</v>
      </c>
      <c r="AV20" s="29">
        <f>RANK(AU20,AU7:AU21,0)</f>
        <v>6</v>
      </c>
      <c r="AW20" s="29">
        <f t="shared" si="2"/>
      </c>
    </row>
    <row r="21" spans="1:49" s="22" customFormat="1" ht="24.75" customHeight="1">
      <c r="A21" s="37">
        <v>15</v>
      </c>
      <c r="B21" s="38" t="s">
        <v>69</v>
      </c>
      <c r="C21" s="39" t="s">
        <v>71</v>
      </c>
      <c r="D21" s="40"/>
      <c r="E21" s="40"/>
      <c r="F21" s="37"/>
      <c r="G21" s="37"/>
      <c r="H21" s="37"/>
      <c r="I21" s="37"/>
      <c r="J21" s="37"/>
      <c r="K21" s="40"/>
      <c r="L21" s="40"/>
      <c r="M21" s="40"/>
      <c r="N21" s="40"/>
      <c r="O21" s="40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40"/>
      <c r="AA21" s="40"/>
      <c r="AB21" s="40"/>
      <c r="AC21" s="40"/>
      <c r="AD21" s="40"/>
      <c r="AE21" s="40"/>
      <c r="AF21" s="40"/>
      <c r="AG21" s="40"/>
      <c r="AH21" s="40">
        <v>1</v>
      </c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>
        <f t="shared" si="1"/>
        <v>0</v>
      </c>
      <c r="AT21" s="40">
        <f>AF21*AF5+AG21*AG5+AH21*AH5+AI21*AI5+AJ21*AJ5+AK5*AK21+AN21*AN5+AO21*AO5+AL21*AL5+AM21*AM5+AP21*AP5+AQ21*AQ5+AR21*AR5</f>
        <v>75</v>
      </c>
      <c r="AU21" s="47">
        <f t="shared" si="0"/>
        <v>75</v>
      </c>
      <c r="AV21" s="40">
        <f>RANK(AU21,AU7:AU21,0)</f>
        <v>4</v>
      </c>
      <c r="AW21" s="40" t="str">
        <f t="shared" si="2"/>
        <v>FINĀLS</v>
      </c>
    </row>
    <row r="22" spans="1:49" s="5" customFormat="1" ht="6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3"/>
      <c r="N22" s="13"/>
      <c r="O22" s="13"/>
      <c r="P22" s="12"/>
      <c r="Q22" s="12"/>
      <c r="R22" s="12"/>
      <c r="S22" s="12"/>
      <c r="T22" s="12"/>
      <c r="U22" s="12"/>
      <c r="V22" s="12"/>
      <c r="W22" s="12"/>
      <c r="X22" s="12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4"/>
      <c r="AT22" s="14"/>
      <c r="AU22" s="14"/>
      <c r="AV22" s="12"/>
      <c r="AW22" s="12"/>
    </row>
    <row r="23" spans="1:47" s="5" customFormat="1" ht="25.5">
      <c r="A23" s="10"/>
      <c r="B23" s="23"/>
      <c r="K23" s="15"/>
      <c r="L23" s="15"/>
      <c r="M23" s="15"/>
      <c r="N23" s="15"/>
      <c r="O23" s="15"/>
      <c r="Y23" s="15"/>
      <c r="Z23" s="15"/>
      <c r="AA23" s="15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5"/>
      <c r="AT23" s="15"/>
      <c r="AU23" s="15"/>
    </row>
    <row r="24" spans="6:47" s="5" customFormat="1" ht="15"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52">
        <v>41706</v>
      </c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3"/>
      <c r="AT24" s="28"/>
      <c r="AU24" s="28"/>
    </row>
    <row r="25" spans="6:47" s="5" customFormat="1" ht="15" customHeight="1"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52" t="s">
        <v>9</v>
      </c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3"/>
      <c r="AT25" s="28"/>
      <c r="AU25" s="28"/>
    </row>
    <row r="26" s="5" customFormat="1" ht="12.75">
      <c r="E26" s="5" t="s">
        <v>8</v>
      </c>
    </row>
    <row r="27" s="5" customFormat="1" ht="12" customHeight="1"/>
    <row r="28" s="1" customFormat="1" ht="12.75" customHeight="1" hidden="1"/>
    <row r="29" s="1" customFormat="1" ht="12.75" customHeight="1" hidden="1">
      <c r="F29" s="1" t="s">
        <v>8</v>
      </c>
    </row>
    <row r="30" s="1" customFormat="1" ht="12.75" customHeight="1" hidden="1">
      <c r="C30" s="1" t="s">
        <v>8</v>
      </c>
    </row>
    <row r="32" ht="9.75" customHeight="1"/>
  </sheetData>
  <sheetProtection/>
  <mergeCells count="9">
    <mergeCell ref="AB25:AS25"/>
    <mergeCell ref="C2:E4"/>
    <mergeCell ref="AB24:AS24"/>
    <mergeCell ref="AS4:AV4"/>
    <mergeCell ref="AF4:AR4"/>
    <mergeCell ref="AF3:AR3"/>
    <mergeCell ref="AJ6:AK6"/>
    <mergeCell ref="AM6:AO6"/>
    <mergeCell ref="AQ6:AR6"/>
  </mergeCells>
  <printOptions/>
  <pageMargins left="0.25" right="0.09" top="0.18" bottom="0.25" header="0.5" footer="0.28"/>
  <pageSetup horizontalDpi="600" verticalDpi="600" orientation="landscape" paperSize="9" r:id="rId3"/>
  <ignoredErrors>
    <ignoredError sqref="AT8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27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3.421875" style="0" customWidth="1"/>
    <col min="2" max="2" width="19.28125" style="0" customWidth="1"/>
    <col min="3" max="3" width="12.421875" style="0" customWidth="1"/>
    <col min="4" max="4" width="8.8515625" style="0" customWidth="1"/>
    <col min="5" max="6" width="9.28125" style="0" customWidth="1"/>
    <col min="7" max="7" width="11.8515625" style="0" customWidth="1"/>
    <col min="8" max="8" width="14.57421875" style="0" customWidth="1"/>
    <col min="9" max="9" width="15.00390625" style="0" customWidth="1"/>
    <col min="10" max="10" width="11.00390625" style="0" customWidth="1"/>
    <col min="11" max="11" width="15.8515625" style="0" customWidth="1"/>
    <col min="12" max="12" width="13.8515625" style="0" customWidth="1"/>
    <col min="13" max="13" width="17.57421875" style="0" customWidth="1"/>
    <col min="14" max="17" width="16.28125" style="0" customWidth="1"/>
    <col min="18" max="18" width="13.7109375" style="0" customWidth="1"/>
    <col min="19" max="19" width="13.140625" style="0" customWidth="1"/>
    <col min="20" max="20" width="17.57421875" style="0" customWidth="1"/>
    <col min="21" max="21" width="13.8515625" style="0" customWidth="1"/>
    <col min="22" max="23" width="13.00390625" style="0" customWidth="1"/>
    <col min="24" max="24" width="17.57421875" style="0" customWidth="1"/>
    <col min="25" max="25" width="12.28125" style="0" customWidth="1"/>
    <col min="26" max="26" width="15.00390625" style="0" customWidth="1"/>
    <col min="27" max="27" width="12.00390625" style="0" customWidth="1"/>
    <col min="28" max="29" width="13.8515625" style="0" customWidth="1"/>
    <col min="30" max="31" width="15.7109375" style="0" customWidth="1"/>
    <col min="32" max="32" width="10.57421875" style="0" customWidth="1"/>
    <col min="33" max="34" width="12.28125" style="0" customWidth="1"/>
    <col min="35" max="35" width="16.00390625" style="0" customWidth="1"/>
    <col min="36" max="36" width="10.00390625" style="0" customWidth="1"/>
    <col min="37" max="37" width="15.8515625" style="0" customWidth="1"/>
    <col min="38" max="38" width="11.57421875" style="0" bestFit="1" customWidth="1"/>
  </cols>
  <sheetData>
    <row r="1" s="5" customFormat="1" ht="12.75"/>
    <row r="2" spans="1:36" s="5" customFormat="1" ht="12.75" customHeight="1">
      <c r="A2" s="6"/>
      <c r="B2" s="9"/>
      <c r="C2" s="54" t="s">
        <v>74</v>
      </c>
      <c r="D2" s="54"/>
      <c r="E2" s="55"/>
      <c r="F2" s="43"/>
      <c r="G2" s="8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8"/>
      <c r="V2" s="7"/>
      <c r="W2" s="7"/>
      <c r="X2" s="7"/>
      <c r="AA2" s="7"/>
      <c r="AB2" s="7"/>
      <c r="AC2" s="7"/>
      <c r="AD2" s="26"/>
      <c r="AE2" s="26"/>
      <c r="AF2" s="26"/>
      <c r="AG2" s="26"/>
      <c r="AH2" s="26"/>
      <c r="AI2" s="26"/>
      <c r="AJ2" s="27"/>
    </row>
    <row r="3" spans="1:36" s="5" customFormat="1" ht="7.5" customHeight="1">
      <c r="A3" s="6"/>
      <c r="B3" s="7"/>
      <c r="C3" s="55"/>
      <c r="D3" s="55"/>
      <c r="E3" s="55"/>
      <c r="F3" s="43"/>
      <c r="G3" s="8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7"/>
      <c r="U3" s="8"/>
      <c r="V3" s="7"/>
      <c r="W3" s="7"/>
      <c r="X3" s="7"/>
      <c r="AA3" s="7"/>
      <c r="AB3" s="7"/>
      <c r="AC3" s="7"/>
      <c r="AD3" s="26"/>
      <c r="AE3" s="26"/>
      <c r="AF3" s="26"/>
      <c r="AG3" s="26"/>
      <c r="AH3" s="26"/>
      <c r="AI3" s="26"/>
      <c r="AJ3" s="27"/>
    </row>
    <row r="4" spans="1:36" s="5" customFormat="1" ht="18.75" customHeight="1">
      <c r="A4" s="6"/>
      <c r="B4" s="7"/>
      <c r="C4" s="55"/>
      <c r="D4" s="55"/>
      <c r="E4" s="55"/>
      <c r="F4" s="48">
        <v>0</v>
      </c>
      <c r="G4" s="49">
        <v>1</v>
      </c>
      <c r="H4" s="49">
        <v>2</v>
      </c>
      <c r="I4" s="49">
        <v>3</v>
      </c>
      <c r="J4" s="49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>
        <v>10</v>
      </c>
      <c r="Q4" s="49">
        <v>11</v>
      </c>
      <c r="R4" s="49">
        <v>12</v>
      </c>
      <c r="S4" s="49">
        <v>13</v>
      </c>
      <c r="T4" s="49">
        <v>14</v>
      </c>
      <c r="U4" s="49">
        <v>15</v>
      </c>
      <c r="V4" s="49">
        <v>16</v>
      </c>
      <c r="W4" s="49">
        <v>17</v>
      </c>
      <c r="X4" s="49">
        <v>18</v>
      </c>
      <c r="Y4" s="49">
        <v>19</v>
      </c>
      <c r="Z4" s="49">
        <v>20</v>
      </c>
      <c r="AA4" s="49">
        <v>21</v>
      </c>
      <c r="AB4" s="49">
        <v>22</v>
      </c>
      <c r="AC4" s="49">
        <v>23</v>
      </c>
      <c r="AD4" s="49">
        <v>24</v>
      </c>
      <c r="AE4" s="30">
        <v>25</v>
      </c>
      <c r="AF4" s="50"/>
      <c r="AG4" s="56" t="s">
        <v>44</v>
      </c>
      <c r="AH4" s="56"/>
      <c r="AI4" s="56"/>
      <c r="AJ4" s="57"/>
    </row>
    <row r="5" spans="6:32" s="5" customFormat="1" ht="14.25">
      <c r="F5" s="5">
        <v>10</v>
      </c>
      <c r="G5" s="18" t="s">
        <v>31</v>
      </c>
      <c r="H5" s="18" t="s">
        <v>31</v>
      </c>
      <c r="I5" s="18" t="s">
        <v>31</v>
      </c>
      <c r="J5" s="18" t="s">
        <v>31</v>
      </c>
      <c r="K5" s="18" t="s">
        <v>31</v>
      </c>
      <c r="L5" s="19" t="s">
        <v>31</v>
      </c>
      <c r="M5" s="19" t="s">
        <v>31</v>
      </c>
      <c r="N5" s="19" t="s">
        <v>31</v>
      </c>
      <c r="O5" s="19" t="s">
        <v>31</v>
      </c>
      <c r="P5" s="19" t="s">
        <v>31</v>
      </c>
      <c r="Q5" s="19" t="s">
        <v>31</v>
      </c>
      <c r="R5" s="18">
        <v>10</v>
      </c>
      <c r="S5" s="18">
        <v>10</v>
      </c>
      <c r="T5" s="18">
        <v>10</v>
      </c>
      <c r="U5" s="18">
        <v>5</v>
      </c>
      <c r="V5" s="18">
        <v>3</v>
      </c>
      <c r="W5" s="18">
        <v>3</v>
      </c>
      <c r="X5" s="18">
        <v>5</v>
      </c>
      <c r="Y5" s="18">
        <v>10</v>
      </c>
      <c r="Z5" s="18">
        <v>1</v>
      </c>
      <c r="AA5" s="18">
        <v>5</v>
      </c>
      <c r="AB5" s="19">
        <v>3</v>
      </c>
      <c r="AC5" s="19">
        <v>3</v>
      </c>
      <c r="AD5" s="19" t="s">
        <v>31</v>
      </c>
      <c r="AE5" s="31">
        <v>2</v>
      </c>
      <c r="AF5" s="31">
        <v>10</v>
      </c>
    </row>
    <row r="6" spans="1:37" s="4" customFormat="1" ht="57" customHeight="1">
      <c r="A6" s="2"/>
      <c r="B6" s="3" t="s">
        <v>0</v>
      </c>
      <c r="C6" s="2" t="s">
        <v>11</v>
      </c>
      <c r="D6" s="2" t="s">
        <v>1</v>
      </c>
      <c r="E6" s="2" t="s">
        <v>21</v>
      </c>
      <c r="F6" s="2" t="s">
        <v>26</v>
      </c>
      <c r="G6" s="2" t="s">
        <v>26</v>
      </c>
      <c r="H6" s="2" t="s">
        <v>14</v>
      </c>
      <c r="I6" s="2" t="s">
        <v>16</v>
      </c>
      <c r="J6" s="2" t="s">
        <v>42</v>
      </c>
      <c r="K6" s="2" t="s">
        <v>32</v>
      </c>
      <c r="L6" s="2" t="s">
        <v>35</v>
      </c>
      <c r="M6" s="2" t="s">
        <v>36</v>
      </c>
      <c r="N6" s="2" t="s">
        <v>38</v>
      </c>
      <c r="O6" s="2" t="s">
        <v>37</v>
      </c>
      <c r="P6" s="2" t="s">
        <v>32</v>
      </c>
      <c r="Q6" s="2" t="s">
        <v>2</v>
      </c>
      <c r="R6" s="17" t="s">
        <v>15</v>
      </c>
      <c r="S6" s="2" t="s">
        <v>17</v>
      </c>
      <c r="T6" s="2" t="s">
        <v>18</v>
      </c>
      <c r="U6" s="2" t="s">
        <v>27</v>
      </c>
      <c r="V6" s="2" t="s">
        <v>19</v>
      </c>
      <c r="W6" s="2" t="s">
        <v>43</v>
      </c>
      <c r="X6" s="2" t="s">
        <v>20</v>
      </c>
      <c r="Y6" s="2" t="s">
        <v>28</v>
      </c>
      <c r="Z6" s="2" t="s">
        <v>3</v>
      </c>
      <c r="AA6" s="2" t="s">
        <v>29</v>
      </c>
      <c r="AB6" s="2" t="s">
        <v>33</v>
      </c>
      <c r="AC6" s="2" t="s">
        <v>34</v>
      </c>
      <c r="AD6" s="2" t="s">
        <v>12</v>
      </c>
      <c r="AE6" s="2" t="s">
        <v>58</v>
      </c>
      <c r="AF6" s="2" t="s">
        <v>13</v>
      </c>
      <c r="AG6" s="2" t="s">
        <v>4</v>
      </c>
      <c r="AH6" s="2" t="s">
        <v>5</v>
      </c>
      <c r="AI6" s="2" t="s">
        <v>23</v>
      </c>
      <c r="AJ6" s="2" t="s">
        <v>6</v>
      </c>
      <c r="AK6" s="24" t="s">
        <v>7</v>
      </c>
    </row>
    <row r="7" spans="1:37" s="22" customFormat="1" ht="24.75" customHeight="1">
      <c r="A7" s="33"/>
      <c r="B7" s="34" t="s">
        <v>53</v>
      </c>
      <c r="C7" s="35"/>
      <c r="D7" s="35"/>
      <c r="E7" s="42"/>
      <c r="F7" s="42"/>
      <c r="G7" s="18"/>
      <c r="H7" s="18"/>
      <c r="I7" s="18"/>
      <c r="J7" s="18"/>
      <c r="K7" s="18"/>
      <c r="L7" s="18"/>
      <c r="M7" s="18" t="s">
        <v>75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9"/>
      <c r="AC7" s="19"/>
      <c r="AD7" s="19"/>
      <c r="AE7" s="19"/>
      <c r="AF7" s="18" t="str">
        <f>IF(COUNTIF(G7:P7,"N")&gt;0,"Noņemti",0)</f>
        <v>Noņemti</v>
      </c>
      <c r="AG7" s="19" t="str">
        <f>IF(COUNTIF(G7:P7,"N")&gt;0,"Noņemti",((F7+R7+S7+T7+Y7)*10+(U7+X7+AA7)*5+(V7+W7+AB7+AC7)*3+Z7+AF7+AD7*20+AE7*2))</f>
        <v>Noņemti</v>
      </c>
      <c r="AH7" s="20">
        <v>0</v>
      </c>
      <c r="AI7" s="21">
        <f>IF(AG7="Noņemti",AH7+0.01*AH7*300,AH7+0.01*AH7*AG7)</f>
        <v>0</v>
      </c>
      <c r="AJ7" s="19" t="str">
        <f>IF(AG7="Noņemti","Noņemti",RANK(AI7,AI7:AI11,0))</f>
        <v>Noņemti</v>
      </c>
      <c r="AK7" s="51" t="str">
        <f>IF(COUNTIF(G7:Q7,"N")&gt;0,"Noņemti","")</f>
        <v>Noņemti</v>
      </c>
    </row>
    <row r="8" spans="1:37" s="22" customFormat="1" ht="24.75" customHeight="1">
      <c r="A8" s="33"/>
      <c r="B8" s="22" t="s">
        <v>65</v>
      </c>
      <c r="C8" s="35"/>
      <c r="D8" s="35"/>
      <c r="E8" s="42"/>
      <c r="F8" s="42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8"/>
      <c r="S8" s="18"/>
      <c r="T8" s="18"/>
      <c r="U8" s="18"/>
      <c r="V8" s="18"/>
      <c r="W8" s="18"/>
      <c r="X8" s="18"/>
      <c r="Y8" s="18"/>
      <c r="Z8" s="18"/>
      <c r="AA8" s="18">
        <v>2</v>
      </c>
      <c r="AB8" s="19"/>
      <c r="AC8" s="19"/>
      <c r="AD8" s="19"/>
      <c r="AE8" s="19"/>
      <c r="AF8" s="18">
        <f>IF(COUNTIF(G8:P8,"N")&gt;0,"Noņemti",0)</f>
        <v>0</v>
      </c>
      <c r="AG8" s="19">
        <f>IF(COUNTIF(G8:P8,"N")&gt;0,"Noņemti",((F8+R8+S8+T8+Y8)*10+(U8+X8+AA8)*5+(V8+W8+AB8+AC8)*3+Z8+AF8+AD8*20+AE8*2))</f>
        <v>10</v>
      </c>
      <c r="AH8" s="20">
        <v>0.022337962962962962</v>
      </c>
      <c r="AI8" s="21">
        <f>IF(AG8="Noņemt",AI8=AG8,AH8+0.01*AH8*AG8)</f>
        <v>0.02457175925925926</v>
      </c>
      <c r="AJ8" s="19">
        <f>IF(AG8="Noņemti","Noņemti",RANK(AI8,AI7:AI11,0))</f>
        <v>3</v>
      </c>
      <c r="AK8" s="25">
        <f>IF(AA8="N",AA6,(IF(Z8="N",Z6,(IF(O8="N",O6,(IF(J8="N",J6,(IF(L8="N",L6,"")))))))))</f>
      </c>
    </row>
    <row r="9" spans="1:37" s="22" customFormat="1" ht="29.25" customHeight="1">
      <c r="A9" s="33"/>
      <c r="B9" s="34" t="s">
        <v>48</v>
      </c>
      <c r="C9" s="35"/>
      <c r="D9" s="35"/>
      <c r="E9" s="42"/>
      <c r="F9" s="42"/>
      <c r="G9" s="18"/>
      <c r="H9" s="18"/>
      <c r="I9" s="18"/>
      <c r="J9" s="18"/>
      <c r="K9" s="18"/>
      <c r="L9" s="19"/>
      <c r="M9" s="19"/>
      <c r="N9" s="19"/>
      <c r="O9" s="19"/>
      <c r="P9" s="19"/>
      <c r="Q9" s="19"/>
      <c r="R9" s="18"/>
      <c r="S9" s="18"/>
      <c r="T9" s="18"/>
      <c r="U9" s="18"/>
      <c r="V9" s="18"/>
      <c r="W9" s="18"/>
      <c r="X9" s="18"/>
      <c r="Y9" s="18"/>
      <c r="Z9" s="18">
        <v>1</v>
      </c>
      <c r="AA9" s="18"/>
      <c r="AB9" s="19"/>
      <c r="AC9" s="19"/>
      <c r="AD9" s="19"/>
      <c r="AE9" s="19"/>
      <c r="AF9" s="18">
        <f>IF(COUNTIF(G9:P9,"N")&gt;0,"Noņemti",0)</f>
        <v>0</v>
      </c>
      <c r="AG9" s="19">
        <f>IF(COUNTIF(G9:P9,"N")&gt;0,"Noņemti",((F9+R9+S9+T9+Y9)*10+(U9+X9+AA9)*5+(V9+W9+AB9+AC9)*3+Z9+AF9+AD9*20+AE9*2))</f>
        <v>1</v>
      </c>
      <c r="AH9" s="20">
        <v>0.022349537037037032</v>
      </c>
      <c r="AI9" s="21">
        <f>IF(AG9="Noņemt",AI9=AG9,AH9+0.01*AH9*AG9)</f>
        <v>0.022573032407407403</v>
      </c>
      <c r="AJ9" s="19">
        <f>IF(AG9="Noņemti","Noņemti",RANK(AI9,AI7:AI11,0))</f>
        <v>4</v>
      </c>
      <c r="AK9" s="25">
        <f>IF(AA9="N",AA7,(IF(Z9="N",Z7,(IF(O9="N",O7,(IF(J9="N",J7,(IF(L9="N",L7,"")))))))))</f>
      </c>
    </row>
    <row r="10" spans="1:37" s="22" customFormat="1" ht="24.75" customHeight="1">
      <c r="A10" s="33"/>
      <c r="B10" s="34" t="s">
        <v>63</v>
      </c>
      <c r="C10" s="35"/>
      <c r="D10" s="35"/>
      <c r="E10" s="42"/>
      <c r="F10" s="42"/>
      <c r="G10" s="18"/>
      <c r="H10" s="18"/>
      <c r="I10" s="18"/>
      <c r="J10" s="18"/>
      <c r="K10" s="18"/>
      <c r="L10" s="19"/>
      <c r="M10" s="19"/>
      <c r="N10" s="19"/>
      <c r="O10" s="19"/>
      <c r="P10" s="19"/>
      <c r="Q10" s="19"/>
      <c r="R10" s="18"/>
      <c r="S10" s="18"/>
      <c r="T10" s="18"/>
      <c r="U10" s="18"/>
      <c r="V10" s="18"/>
      <c r="W10" s="18"/>
      <c r="X10" s="18"/>
      <c r="Y10" s="18">
        <v>1</v>
      </c>
      <c r="Z10" s="18"/>
      <c r="AA10" s="18"/>
      <c r="AB10" s="19"/>
      <c r="AC10" s="19"/>
      <c r="AD10" s="19"/>
      <c r="AE10" s="19"/>
      <c r="AF10" s="18">
        <f>IF(COUNTIF(G10:P10,"N")&gt;0,"Noņemti",0)</f>
        <v>0</v>
      </c>
      <c r="AG10" s="19">
        <f>IF(COUNTIF(G10:P10,"N")&gt;0,"Noņemti",((F10+R10+S10+T10+Y10)*10+(U10+X10+AA10)*5+(V10+W10+AB10+AC10)*3+Z10+AF10+AD10*20+AE10*2))</f>
        <v>10</v>
      </c>
      <c r="AH10" s="20">
        <v>0.022361111111111113</v>
      </c>
      <c r="AI10" s="21">
        <f>IF(AG10="Noņemt",AI10=AG10,AH10+0.01*AH10*AG10)</f>
        <v>0.024597222222222225</v>
      </c>
      <c r="AJ10" s="19">
        <f>IF(AG10="Noņemti","Noņemti",RANK(AI10,AI7:AI11,0))</f>
        <v>2</v>
      </c>
      <c r="AK10" s="25">
        <f>IF(AA10="N",AA8,(IF(Z10="N",Z8,(IF(O10="N",O8,(IF(J10="N",J8,(IF(L10="N",L8,"")))))))))</f>
      </c>
    </row>
    <row r="11" spans="1:37" s="22" customFormat="1" ht="24.75" customHeight="1">
      <c r="A11" s="33"/>
      <c r="B11" s="34" t="s">
        <v>54</v>
      </c>
      <c r="C11" s="35"/>
      <c r="D11" s="35"/>
      <c r="E11" s="42"/>
      <c r="F11" s="42"/>
      <c r="G11" s="18"/>
      <c r="H11" s="18"/>
      <c r="I11" s="18"/>
      <c r="J11" s="18"/>
      <c r="K11" s="18"/>
      <c r="L11" s="19"/>
      <c r="M11" s="19"/>
      <c r="N11" s="19"/>
      <c r="O11" s="19"/>
      <c r="P11" s="19"/>
      <c r="Q11" s="19"/>
      <c r="R11" s="18"/>
      <c r="S11" s="18"/>
      <c r="T11" s="18"/>
      <c r="U11" s="18"/>
      <c r="V11" s="18"/>
      <c r="W11" s="18">
        <v>4</v>
      </c>
      <c r="X11" s="18"/>
      <c r="Y11" s="18"/>
      <c r="Z11" s="18"/>
      <c r="AA11" s="18"/>
      <c r="AB11" s="19"/>
      <c r="AC11" s="19"/>
      <c r="AD11" s="19"/>
      <c r="AE11" s="19"/>
      <c r="AF11" s="18">
        <f>IF(COUNTIF(G11:P11,"N")&gt;0,"Noņemti",0)</f>
        <v>0</v>
      </c>
      <c r="AG11" s="19">
        <f>IF(COUNTIF(G11:P11,"N")&gt;0,"Noņemti",((F11+R11+S11+T11+Y11)*10+(U11+X11+AA11)*5+(V11+W11+AB11+AC11)*3+Z11+AF11+AD11*20+AE11*2))</f>
        <v>12</v>
      </c>
      <c r="AH11" s="20">
        <v>0.022372685185185186</v>
      </c>
      <c r="AI11" s="21">
        <f>IF(AG11="Noņemt",AI11=AG11,AH11+0.01*AH11*AG11)</f>
        <v>0.02505740740740741</v>
      </c>
      <c r="AJ11" s="19">
        <f>IF(AG11="Noņemti","Noņemti",RANK(AI11,AI7:AI11,0))</f>
        <v>1</v>
      </c>
      <c r="AK11" s="25">
        <f>IF(AA11="N",AA9,(IF(Z11="N",Z9,(IF(O11="N",O9,(IF(J11="N",J9,(IF(L11="N",L9,"")))))))))</f>
      </c>
    </row>
    <row r="12" spans="1:37" s="5" customFormat="1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2"/>
      <c r="S12" s="12"/>
      <c r="T12" s="12"/>
      <c r="U12" s="12"/>
      <c r="V12" s="12"/>
      <c r="W12" s="12"/>
      <c r="X12" s="12"/>
      <c r="Y12" s="12"/>
      <c r="Z12" s="12"/>
      <c r="AA12" s="13"/>
      <c r="AB12" s="13"/>
      <c r="AC12" s="13"/>
      <c r="AD12" s="13"/>
      <c r="AE12" s="13"/>
      <c r="AF12" s="13"/>
      <c r="AG12" s="14"/>
      <c r="AH12" s="14"/>
      <c r="AI12" s="12"/>
      <c r="AJ12" s="12"/>
      <c r="AK12" s="12"/>
    </row>
    <row r="13" spans="1:35" s="5" customFormat="1" ht="25.5">
      <c r="A13" s="10"/>
      <c r="L13" s="15"/>
      <c r="M13" s="15"/>
      <c r="N13" s="15"/>
      <c r="O13" s="15"/>
      <c r="P13" s="15"/>
      <c r="Q13" s="15"/>
      <c r="AA13" s="15"/>
      <c r="AB13" s="15"/>
      <c r="AC13" s="15"/>
      <c r="AD13" s="16"/>
      <c r="AE13" s="16"/>
      <c r="AF13" s="16"/>
      <c r="AG13" s="15"/>
      <c r="AH13" s="15"/>
      <c r="AI13" s="21"/>
    </row>
    <row r="14" spans="7:35" s="5" customFormat="1" ht="15"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52">
        <v>41349</v>
      </c>
      <c r="AE14" s="52"/>
      <c r="AF14" s="52"/>
      <c r="AG14" s="53"/>
      <c r="AH14" s="28"/>
      <c r="AI14" s="28"/>
    </row>
    <row r="15" spans="3:35" s="5" customFormat="1" ht="15" customHeight="1">
      <c r="C15" s="5" t="s">
        <v>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52" t="s">
        <v>9</v>
      </c>
      <c r="AE15" s="52"/>
      <c r="AF15" s="52"/>
      <c r="AG15" s="53"/>
      <c r="AH15" s="28"/>
      <c r="AI15" s="28"/>
    </row>
    <row r="16" spans="5:35" s="5" customFormat="1" ht="14.25">
      <c r="E16" s="5" t="s">
        <v>8</v>
      </c>
      <c r="AI16" s="21"/>
    </row>
    <row r="17" s="5" customFormat="1" ht="12" customHeight="1">
      <c r="AI17" s="21"/>
    </row>
    <row r="18" s="1" customFormat="1" ht="12.75" customHeight="1" hidden="1">
      <c r="AI18" s="21"/>
    </row>
    <row r="19" spans="7:35" s="1" customFormat="1" ht="12.75" customHeight="1" hidden="1">
      <c r="G19" s="1" t="s">
        <v>8</v>
      </c>
      <c r="AI19" s="21"/>
    </row>
    <row r="20" spans="3:35" s="1" customFormat="1" ht="12.75" customHeight="1" hidden="1">
      <c r="C20" s="1" t="s">
        <v>8</v>
      </c>
      <c r="AI20" s="21"/>
    </row>
    <row r="21" ht="14.25">
      <c r="AI21" s="21"/>
    </row>
    <row r="22" ht="9.75" customHeight="1">
      <c r="AI22" s="21"/>
    </row>
    <row r="27" ht="12.75">
      <c r="H27" s="65"/>
    </row>
  </sheetData>
  <sheetProtection/>
  <mergeCells count="4">
    <mergeCell ref="AD14:AG14"/>
    <mergeCell ref="AD15:AG15"/>
    <mergeCell ref="C2:E4"/>
    <mergeCell ref="AG4:AJ4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 Stepanov</cp:lastModifiedBy>
  <cp:lastPrinted>2013-03-16T14:16:39Z</cp:lastPrinted>
  <dcterms:created xsi:type="dcterms:W3CDTF">2006-03-09T14:01:41Z</dcterms:created>
  <dcterms:modified xsi:type="dcterms:W3CDTF">2016-02-16T09:48:49Z</dcterms:modified>
  <cp:category/>
  <cp:version/>
  <cp:contentType/>
  <cp:contentStatus/>
</cp:coreProperties>
</file>